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'форма'!$B$4:$AA$44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'форма'!$B$4:$AA$44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'форма'!$B$4:$AA$44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'форма'!$B$4:$AA$44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'форма'!$B$4:$AA$44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<sst xmlns="http://schemas.openxmlformats.org/spreadsheetml/2006/main" count="85" uniqueCount="75">
  <si>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</si>
  <si>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</si>
  <si>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</si>
  <si>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</si>
  <si>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</si>
  <si>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</si>
  <si>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</si>
  <si>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</si>
  <si>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</si>
  <si>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</si>
  <si>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</si>
  <si>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</si>
  <si>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</si>
  <si>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</si>
  <si>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</si>
  <si>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</si>
  <si>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</si>
  <si>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</si>
  <si>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</si>
  <si>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</si>
  <si>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</si>
  <si>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</si>
  <si>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</si>
  <si>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</si>
  <si>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</si>
  <si>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</si>
  <si>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</si>
  <si>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</si>
  <si>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</si>
  <si>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</si>
  <si>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</si>
  <si>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</si>
  <si>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</si>
  <si>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</si>
  <si>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</si>
  <si>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</si>
  <si>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</si>
  <si>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</si>
  <si>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</si>
  <si>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</si>
  <si>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</si>
  <si>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</si>
  <si>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</si>
  <si>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>"Спорт и физическая культура"</t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</si>
  <si>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</si>
  <si>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</si>
  <si>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</si>
  <si>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</si>
  <si>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</si>
  <si>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 xml:space="preserve">** по подразделу "Транспорт" указать задолженность по видам транспорта  </t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</si>
  <si>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</si>
  <si>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</si>
  <si>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</si>
  <si>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</si>
  <si>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</si>
  <si>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</si>
  <si>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</si>
  <si>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</si>
  <si>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</si>
  <si>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</si>
  <si>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</si>
  <si>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</si>
  <si>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r>
      <t>Сведения о просроченной кредиторской задолженности бюджета на  1 июня 2010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</si>
  <si>
    <t>по  ТЕРСКОМУ району</t>
  </si>
  <si>
    <r>
      <t xml:space="preserve">Раздел 0114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</si>
  <si>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t>0103</t>
  </si>
  <si>
    <t>0410</t>
  </si>
  <si>
    <t>0503</t>
  </si>
  <si>
    <t xml:space="preserve">Расшифровка подраздела 0408:       транспорт                                                          водный </t>
  </si>
  <si>
    <t xml:space="preserve">                                                           воздушный</t>
  </si>
  <si>
    <t xml:space="preserve">                                                           автомобильный</t>
  </si>
  <si>
    <t xml:space="preserve">                                                  ИТОГО</t>
  </si>
  <si>
    <t>Руководитель финансового органа</t>
  </si>
  <si>
    <t>Самойленко Н.А.</t>
  </si>
  <si>
    <t>Крыжепольская С.В.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</si>
</sst>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 applyProtection="1">
      <alignment horizontal="right" wrapText="1"/>
      <protection locked="0"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  <xf numFmtId="49" fontId="9" fillId="0" borderId="14" xfId="0" applyNumberFormat="1" applyFont="1" applyBorder="1" applyAlignment="1" applyProtection="1">
      <alignment horizontal="center" vertical="top" wrapText="1"/>
      <protection locked="0"/>
    </xf>
    <xf numFmtId="49" fontId="9" fillId="0" borderId="17" xfId="0" applyNumberFormat="1" applyFont="1" applyBorder="1" applyAlignment="1" applyProtection="1">
      <alignment horizontal="center" vertical="top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75" zoomScaleNormal="75" zoomScaleSheetLayoutView="75" zoomScalePageLayoutView="0" workbookViewId="0" topLeftCell="A1">
      <pane xSplit="2" ySplit="9" topLeftCell="F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0" sqref="K50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78" t="s">
        <v>59</v>
      </c>
      <c r="Y1" s="78"/>
      <c r="Z1" s="78"/>
      <c r="AA1" s="78"/>
      <c r="AB1" s="78"/>
      <c r="AC1" s="78"/>
    </row>
    <row r="2" spans="24:29" ht="45.75" customHeight="1">
      <c r="X2" s="79" t="s">
        <v>60</v>
      </c>
      <c r="Y2" s="79"/>
      <c r="Z2" s="79"/>
      <c r="AA2" s="79"/>
      <c r="AB2" s="79"/>
      <c r="AC2" s="79"/>
    </row>
    <row r="4" spans="1:3" ht="18.75">
      <c r="A4" s="1" t="s">
        <v>62</v>
      </c>
      <c r="B4" s="1"/>
      <c r="C4" s="1"/>
    </row>
    <row r="5" spans="2:29" ht="17.25" customHeight="1">
      <c r="B5" s="18" t="s">
        <v>63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69" t="s">
        <v>16</v>
      </c>
      <c r="B6" s="71" t="s">
        <v>17</v>
      </c>
      <c r="C6" s="73" t="s">
        <v>51</v>
      </c>
      <c r="D6" s="61" t="s">
        <v>48</v>
      </c>
      <c r="E6" s="66" t="s">
        <v>18</v>
      </c>
      <c r="F6" s="67"/>
      <c r="G6" s="68"/>
      <c r="H6" s="76" t="s">
        <v>64</v>
      </c>
      <c r="I6" s="59" t="s">
        <v>19</v>
      </c>
      <c r="J6" s="20" t="s">
        <v>18</v>
      </c>
      <c r="K6" s="61" t="s">
        <v>47</v>
      </c>
      <c r="L6" s="63" t="s">
        <v>18</v>
      </c>
      <c r="M6" s="64"/>
      <c r="N6" s="65"/>
      <c r="O6" s="61" t="s">
        <v>21</v>
      </c>
      <c r="P6" s="66" t="s">
        <v>18</v>
      </c>
      <c r="Q6" s="67"/>
      <c r="R6" s="67"/>
      <c r="S6" s="68"/>
      <c r="T6" s="59" t="s">
        <v>22</v>
      </c>
      <c r="U6" s="59" t="s">
        <v>23</v>
      </c>
      <c r="V6" s="21" t="s">
        <v>1</v>
      </c>
      <c r="W6" s="59" t="s">
        <v>24</v>
      </c>
      <c r="X6" s="21" t="s">
        <v>1</v>
      </c>
      <c r="Y6" s="59" t="s">
        <v>25</v>
      </c>
      <c r="Z6" s="21" t="s">
        <v>1</v>
      </c>
      <c r="AA6" s="59" t="s">
        <v>26</v>
      </c>
      <c r="AB6" s="22"/>
      <c r="AC6" s="54" t="s">
        <v>42</v>
      </c>
      <c r="AD6" s="54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70"/>
      <c r="B7" s="72"/>
      <c r="C7" s="74"/>
      <c r="D7" s="75"/>
      <c r="E7" s="19" t="s">
        <v>50</v>
      </c>
      <c r="F7" s="19" t="s">
        <v>56</v>
      </c>
      <c r="G7" s="19" t="s">
        <v>65</v>
      </c>
      <c r="H7" s="77"/>
      <c r="I7" s="60"/>
      <c r="J7" s="25" t="s">
        <v>20</v>
      </c>
      <c r="K7" s="62"/>
      <c r="L7" s="27" t="s">
        <v>52</v>
      </c>
      <c r="M7" s="27" t="s">
        <v>66</v>
      </c>
      <c r="N7" s="28" t="s">
        <v>61</v>
      </c>
      <c r="O7" s="62"/>
      <c r="P7" s="27" t="s">
        <v>53</v>
      </c>
      <c r="Q7" s="27" t="s">
        <v>54</v>
      </c>
      <c r="R7" s="28" t="s">
        <v>67</v>
      </c>
      <c r="S7" s="28" t="s">
        <v>57</v>
      </c>
      <c r="T7" s="60"/>
      <c r="U7" s="60"/>
      <c r="V7" s="25" t="s">
        <v>40</v>
      </c>
      <c r="W7" s="60"/>
      <c r="X7" s="25" t="s">
        <v>41</v>
      </c>
      <c r="Y7" s="60"/>
      <c r="Z7" s="25" t="s">
        <v>43</v>
      </c>
      <c r="AA7" s="60"/>
      <c r="AB7" s="26"/>
      <c r="AC7" s="27" t="s">
        <v>58</v>
      </c>
      <c r="AD7" s="49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37">
        <f aca="true" t="shared" si="0" ref="C8:C42">D8+H8+K8+O8+U8+W8+Y8+AA8+AC8</f>
        <v>0</v>
      </c>
      <c r="D8" s="39">
        <f>SUM(E8:G8)</f>
        <v>0</v>
      </c>
      <c r="E8" s="29"/>
      <c r="F8" s="29"/>
      <c r="G8" s="29"/>
      <c r="H8" s="29"/>
      <c r="I8" s="29"/>
      <c r="J8" s="29"/>
      <c r="K8" s="39">
        <f aca="true" t="shared" si="1" ref="K8:K40">SUM(L8:N8)</f>
        <v>0</v>
      </c>
      <c r="L8" s="43"/>
      <c r="M8" s="29"/>
      <c r="N8" s="29"/>
      <c r="O8" s="39">
        <f aca="true" t="shared" si="2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50"/>
    </row>
    <row r="9" spans="1:30" ht="19.5" customHeight="1">
      <c r="A9" s="12">
        <v>212</v>
      </c>
      <c r="B9" s="14" t="s">
        <v>6</v>
      </c>
      <c r="C9" s="37">
        <f t="shared" si="0"/>
        <v>6.2</v>
      </c>
      <c r="D9" s="39">
        <f>SUM(E9:G9)</f>
        <v>0</v>
      </c>
      <c r="E9" s="29"/>
      <c r="F9" s="29"/>
      <c r="G9" s="29"/>
      <c r="H9" s="29"/>
      <c r="I9" s="29"/>
      <c r="J9" s="29"/>
      <c r="K9" s="39">
        <f t="shared" si="1"/>
        <v>0</v>
      </c>
      <c r="L9" s="43"/>
      <c r="M9" s="29"/>
      <c r="N9" s="29"/>
      <c r="O9" s="39">
        <f t="shared" si="2"/>
        <v>0</v>
      </c>
      <c r="P9" s="29"/>
      <c r="Q9" s="29"/>
      <c r="R9" s="29"/>
      <c r="S9" s="29"/>
      <c r="T9" s="29"/>
      <c r="U9" s="29"/>
      <c r="V9" s="29"/>
      <c r="W9" s="29">
        <v>5.9</v>
      </c>
      <c r="X9" s="29"/>
      <c r="Y9" s="29">
        <v>0.3</v>
      </c>
      <c r="Z9" s="29"/>
      <c r="AA9" s="29"/>
      <c r="AB9" s="30" t="e">
        <f>#REF!-#REF!</f>
        <v>#REF!</v>
      </c>
      <c r="AC9" s="29"/>
      <c r="AD9" s="50"/>
    </row>
    <row r="10" spans="1:30" ht="15.75" customHeight="1">
      <c r="A10" s="12">
        <v>213</v>
      </c>
      <c r="B10" s="14" t="s">
        <v>0</v>
      </c>
      <c r="C10" s="37">
        <f t="shared" si="0"/>
        <v>0</v>
      </c>
      <c r="D10" s="39">
        <f>SUM(E10:G10)</f>
        <v>0</v>
      </c>
      <c r="E10" s="31"/>
      <c r="F10" s="31"/>
      <c r="G10" s="31"/>
      <c r="H10" s="31"/>
      <c r="I10" s="29"/>
      <c r="J10" s="29"/>
      <c r="K10" s="39">
        <f t="shared" si="1"/>
        <v>0</v>
      </c>
      <c r="L10" s="43"/>
      <c r="M10" s="31"/>
      <c r="N10" s="29"/>
      <c r="O10" s="39">
        <f t="shared" si="2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50"/>
    </row>
    <row r="11" spans="1:30" ht="16.5" customHeight="1">
      <c r="A11" s="12">
        <v>221</v>
      </c>
      <c r="B11" s="14" t="s">
        <v>7</v>
      </c>
      <c r="C11" s="37">
        <f t="shared" si="0"/>
        <v>0.1</v>
      </c>
      <c r="D11" s="39">
        <f>SUM(E11:G11)</f>
        <v>0</v>
      </c>
      <c r="E11" s="30"/>
      <c r="F11" s="30"/>
      <c r="G11" s="30"/>
      <c r="H11" s="30"/>
      <c r="I11" s="29"/>
      <c r="J11" s="29"/>
      <c r="K11" s="39">
        <f t="shared" si="1"/>
        <v>0</v>
      </c>
      <c r="L11" s="43"/>
      <c r="M11" s="30"/>
      <c r="N11" s="29"/>
      <c r="O11" s="39">
        <f t="shared" si="2"/>
        <v>0</v>
      </c>
      <c r="P11" s="29"/>
      <c r="Q11" s="29"/>
      <c r="R11" s="29"/>
      <c r="S11" s="29"/>
      <c r="T11" s="29"/>
      <c r="U11" s="29"/>
      <c r="V11" s="29"/>
      <c r="W11" s="29">
        <v>0.1</v>
      </c>
      <c r="X11" s="29"/>
      <c r="Y11" s="29"/>
      <c r="Z11" s="29"/>
      <c r="AA11" s="29"/>
      <c r="AB11" s="30"/>
      <c r="AC11" s="29"/>
      <c r="AD11" s="50"/>
    </row>
    <row r="12" spans="1:30" ht="18" customHeight="1">
      <c r="A12" s="12">
        <v>222</v>
      </c>
      <c r="B12" s="14" t="s">
        <v>8</v>
      </c>
      <c r="C12" s="37">
        <f t="shared" si="0"/>
        <v>25.599999999999998</v>
      </c>
      <c r="D12" s="39">
        <f>SUM(E12:G12)</f>
        <v>0</v>
      </c>
      <c r="E12" s="31"/>
      <c r="F12" s="31"/>
      <c r="G12" s="31"/>
      <c r="H12" s="31"/>
      <c r="I12" s="29"/>
      <c r="J12" s="29"/>
      <c r="K12" s="39">
        <f t="shared" si="1"/>
        <v>0</v>
      </c>
      <c r="L12" s="43"/>
      <c r="M12" s="31"/>
      <c r="N12" s="29"/>
      <c r="O12" s="39">
        <f t="shared" si="2"/>
        <v>0</v>
      </c>
      <c r="P12" s="29"/>
      <c r="Q12" s="29"/>
      <c r="R12" s="29"/>
      <c r="S12" s="29"/>
      <c r="T12" s="29"/>
      <c r="U12" s="29"/>
      <c r="V12" s="29"/>
      <c r="W12" s="29">
        <f>24.7</f>
        <v>24.7</v>
      </c>
      <c r="X12" s="29"/>
      <c r="Y12" s="29">
        <v>0.9</v>
      </c>
      <c r="Z12" s="29"/>
      <c r="AA12" s="29"/>
      <c r="AB12" s="30"/>
      <c r="AC12" s="29"/>
      <c r="AD12" s="50"/>
    </row>
    <row r="13" spans="1:30" ht="17.25" customHeight="1">
      <c r="A13" s="12">
        <v>223</v>
      </c>
      <c r="B13" s="42" t="s">
        <v>9</v>
      </c>
      <c r="C13" s="37">
        <f t="shared" si="0"/>
        <v>4169.1</v>
      </c>
      <c r="D13" s="39">
        <f>G13+E13</f>
        <v>145.1</v>
      </c>
      <c r="E13" s="39">
        <f aca="true" t="shared" si="3" ref="E13:AB13">SUM(E15:E17)</f>
        <v>145.1</v>
      </c>
      <c r="F13" s="39">
        <f t="shared" si="3"/>
        <v>0</v>
      </c>
      <c r="G13" s="39">
        <f t="shared" si="3"/>
        <v>0</v>
      </c>
      <c r="H13" s="39">
        <f t="shared" si="3"/>
        <v>15.7</v>
      </c>
      <c r="I13" s="39">
        <f t="shared" si="3"/>
        <v>0</v>
      </c>
      <c r="J13" s="39">
        <f t="shared" si="3"/>
        <v>0</v>
      </c>
      <c r="K13" s="39">
        <f t="shared" si="1"/>
        <v>0</v>
      </c>
      <c r="L13" s="39">
        <f t="shared" si="3"/>
        <v>0</v>
      </c>
      <c r="M13" s="39">
        <f t="shared" si="3"/>
        <v>0</v>
      </c>
      <c r="N13" s="39">
        <f t="shared" si="3"/>
        <v>0</v>
      </c>
      <c r="O13" s="39">
        <f t="shared" si="2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/>
      <c r="T13" s="39">
        <f t="shared" si="3"/>
        <v>0</v>
      </c>
      <c r="U13" s="39">
        <f t="shared" si="3"/>
        <v>3100.7000000000003</v>
      </c>
      <c r="V13" s="39">
        <f t="shared" si="3"/>
        <v>0</v>
      </c>
      <c r="W13" s="39">
        <f t="shared" si="3"/>
        <v>156.4</v>
      </c>
      <c r="X13" s="39">
        <f t="shared" si="3"/>
        <v>0</v>
      </c>
      <c r="Y13" s="39">
        <f t="shared" si="3"/>
        <v>751.2</v>
      </c>
      <c r="Z13" s="39">
        <f t="shared" si="3"/>
        <v>0</v>
      </c>
      <c r="AA13" s="39">
        <f t="shared" si="3"/>
        <v>0</v>
      </c>
      <c r="AB13" s="39">
        <f t="shared" si="3"/>
        <v>0</v>
      </c>
      <c r="AC13" s="39">
        <f>SUM(AC15:AC17)</f>
        <v>0</v>
      </c>
      <c r="AD13" s="50"/>
    </row>
    <row r="14" spans="1:30" ht="11.25" customHeight="1">
      <c r="A14" s="12"/>
      <c r="B14" s="15" t="s">
        <v>1</v>
      </c>
      <c r="C14" s="37">
        <f t="shared" si="0"/>
        <v>0</v>
      </c>
      <c r="D14" s="39">
        <f>G14+E14</f>
        <v>0</v>
      </c>
      <c r="E14" s="31"/>
      <c r="F14" s="31"/>
      <c r="G14" s="31"/>
      <c r="H14" s="31"/>
      <c r="I14" s="29"/>
      <c r="J14" s="29"/>
      <c r="K14" s="39">
        <f t="shared" si="1"/>
        <v>0</v>
      </c>
      <c r="L14" s="43"/>
      <c r="M14" s="31"/>
      <c r="N14" s="29"/>
      <c r="O14" s="39">
        <f t="shared" si="2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50"/>
    </row>
    <row r="15" spans="1:30" ht="16.5" customHeight="1">
      <c r="A15" s="12"/>
      <c r="B15" s="16" t="s">
        <v>2</v>
      </c>
      <c r="C15" s="37">
        <f t="shared" si="0"/>
        <v>3734.1000000000004</v>
      </c>
      <c r="D15" s="39">
        <f>SUM(E15:G15)</f>
        <v>21</v>
      </c>
      <c r="E15" s="31">
        <f>21</f>
        <v>21</v>
      </c>
      <c r="F15" s="31"/>
      <c r="G15" s="31"/>
      <c r="H15" s="31">
        <v>14</v>
      </c>
      <c r="I15" s="29"/>
      <c r="J15" s="29"/>
      <c r="K15" s="39">
        <f t="shared" si="1"/>
        <v>0</v>
      </c>
      <c r="L15" s="43"/>
      <c r="M15" s="31"/>
      <c r="N15" s="29"/>
      <c r="O15" s="39">
        <f t="shared" si="2"/>
        <v>0</v>
      </c>
      <c r="P15" s="29"/>
      <c r="Q15" s="29"/>
      <c r="R15" s="29"/>
      <c r="S15" s="29"/>
      <c r="T15" s="29"/>
      <c r="U15" s="29">
        <f>55.4+2912.9</f>
        <v>2968.3</v>
      </c>
      <c r="V15" s="29"/>
      <c r="W15" s="29">
        <f>137.6</f>
        <v>137.6</v>
      </c>
      <c r="X15" s="29"/>
      <c r="Y15" s="29">
        <v>593.2</v>
      </c>
      <c r="Z15" s="29"/>
      <c r="AA15" s="29"/>
      <c r="AB15" s="30"/>
      <c r="AC15" s="29"/>
      <c r="AD15" s="50"/>
    </row>
    <row r="16" spans="1:30" ht="15.75" customHeight="1">
      <c r="A16" s="12"/>
      <c r="B16" s="16" t="s">
        <v>12</v>
      </c>
      <c r="C16" s="37">
        <f t="shared" si="0"/>
        <v>367.5</v>
      </c>
      <c r="D16" s="39">
        <f aca="true" t="shared" si="4" ref="D16:D41">SUM(E16:G16)</f>
        <v>124.1</v>
      </c>
      <c r="E16" s="31">
        <f>124.1</f>
        <v>124.1</v>
      </c>
      <c r="F16" s="31"/>
      <c r="G16" s="31"/>
      <c r="H16" s="31">
        <v>1.7</v>
      </c>
      <c r="I16" s="29"/>
      <c r="J16" s="29"/>
      <c r="K16" s="39">
        <f t="shared" si="1"/>
        <v>0</v>
      </c>
      <c r="L16" s="43"/>
      <c r="M16" s="31"/>
      <c r="N16" s="29"/>
      <c r="O16" s="39">
        <f t="shared" si="2"/>
        <v>0</v>
      </c>
      <c r="P16" s="29"/>
      <c r="Q16" s="29"/>
      <c r="R16" s="29"/>
      <c r="S16" s="29"/>
      <c r="T16" s="29"/>
      <c r="U16" s="29">
        <v>132.4</v>
      </c>
      <c r="V16" s="29"/>
      <c r="W16" s="29">
        <f>16.3</f>
        <v>16.3</v>
      </c>
      <c r="X16" s="29"/>
      <c r="Y16" s="29">
        <v>93</v>
      </c>
      <c r="Z16" s="29"/>
      <c r="AA16" s="29"/>
      <c r="AB16" s="30"/>
      <c r="AC16" s="29"/>
      <c r="AD16" s="50"/>
    </row>
    <row r="17" spans="1:30" ht="15" customHeight="1">
      <c r="A17" s="12"/>
      <c r="B17" s="16" t="s">
        <v>3</v>
      </c>
      <c r="C17" s="37">
        <f t="shared" si="0"/>
        <v>67.5</v>
      </c>
      <c r="D17" s="39">
        <f t="shared" si="4"/>
        <v>0</v>
      </c>
      <c r="E17" s="31"/>
      <c r="F17" s="31"/>
      <c r="G17" s="31"/>
      <c r="H17" s="31"/>
      <c r="I17" s="29"/>
      <c r="J17" s="29"/>
      <c r="K17" s="39">
        <f t="shared" si="1"/>
        <v>0</v>
      </c>
      <c r="L17" s="43"/>
      <c r="M17" s="29"/>
      <c r="N17" s="29"/>
      <c r="O17" s="39">
        <f t="shared" si="2"/>
        <v>0</v>
      </c>
      <c r="P17" s="29"/>
      <c r="Q17" s="29"/>
      <c r="R17" s="29"/>
      <c r="S17" s="29"/>
      <c r="T17" s="29"/>
      <c r="U17" s="29"/>
      <c r="V17" s="29"/>
      <c r="W17" s="29">
        <v>2.5</v>
      </c>
      <c r="X17" s="29"/>
      <c r="Y17" s="29">
        <v>65</v>
      </c>
      <c r="Z17" s="29"/>
      <c r="AA17" s="29"/>
      <c r="AB17" s="30"/>
      <c r="AC17" s="29"/>
      <c r="AD17" s="50"/>
    </row>
    <row r="18" spans="1:30" ht="17.25" customHeight="1">
      <c r="A18" s="12">
        <v>224</v>
      </c>
      <c r="B18" s="14" t="s">
        <v>13</v>
      </c>
      <c r="C18" s="37">
        <f t="shared" si="0"/>
        <v>25.2</v>
      </c>
      <c r="D18" s="39">
        <f t="shared" si="4"/>
        <v>0</v>
      </c>
      <c r="E18" s="31"/>
      <c r="F18" s="31"/>
      <c r="G18" s="31"/>
      <c r="H18" s="31"/>
      <c r="I18" s="29"/>
      <c r="J18" s="29"/>
      <c r="K18" s="39">
        <f t="shared" si="1"/>
        <v>0</v>
      </c>
      <c r="L18" s="43"/>
      <c r="M18" s="31"/>
      <c r="N18" s="29"/>
      <c r="O18" s="39">
        <f t="shared" si="2"/>
        <v>0</v>
      </c>
      <c r="P18" s="29"/>
      <c r="Q18" s="29"/>
      <c r="R18" s="29"/>
      <c r="S18" s="29"/>
      <c r="T18" s="29"/>
      <c r="U18" s="29"/>
      <c r="V18" s="29"/>
      <c r="W18" s="29">
        <v>22.5</v>
      </c>
      <c r="X18" s="29"/>
      <c r="Y18" s="29">
        <v>2.7</v>
      </c>
      <c r="Z18" s="29"/>
      <c r="AA18" s="29"/>
      <c r="AB18" s="30"/>
      <c r="AC18" s="29"/>
      <c r="AD18" s="50"/>
    </row>
    <row r="19" spans="1:30" ht="18.75" customHeight="1">
      <c r="A19" s="12">
        <v>225</v>
      </c>
      <c r="B19" s="14" t="s">
        <v>14</v>
      </c>
      <c r="C19" s="37">
        <f t="shared" si="0"/>
        <v>949.5</v>
      </c>
      <c r="D19" s="39">
        <f t="shared" si="4"/>
        <v>208.7</v>
      </c>
      <c r="E19" s="31">
        <f>208.7</f>
        <v>208.7</v>
      </c>
      <c r="F19" s="31"/>
      <c r="G19" s="31"/>
      <c r="H19" s="31">
        <v>5.5</v>
      </c>
      <c r="I19" s="29"/>
      <c r="J19" s="29"/>
      <c r="K19" s="39">
        <f t="shared" si="1"/>
        <v>0</v>
      </c>
      <c r="L19" s="43"/>
      <c r="M19" s="31"/>
      <c r="N19" s="29"/>
      <c r="O19" s="39">
        <f t="shared" si="2"/>
        <v>0</v>
      </c>
      <c r="P19" s="29"/>
      <c r="Q19" s="29"/>
      <c r="R19" s="29"/>
      <c r="S19" s="29"/>
      <c r="T19" s="29"/>
      <c r="U19" s="29">
        <f>58.4+392.8</f>
        <v>451.2</v>
      </c>
      <c r="V19" s="29"/>
      <c r="W19" s="29">
        <f>29.3</f>
        <v>29.3</v>
      </c>
      <c r="X19" s="29"/>
      <c r="Y19" s="29">
        <v>254.8</v>
      </c>
      <c r="Z19" s="29"/>
      <c r="AA19" s="29"/>
      <c r="AB19" s="30"/>
      <c r="AC19" s="29"/>
      <c r="AD19" s="50"/>
    </row>
    <row r="20" spans="1:30" ht="11.25" customHeight="1">
      <c r="A20" s="12"/>
      <c r="B20" s="17" t="s">
        <v>1</v>
      </c>
      <c r="C20" s="37">
        <f t="shared" si="0"/>
        <v>0</v>
      </c>
      <c r="D20" s="39">
        <f t="shared" si="4"/>
        <v>0</v>
      </c>
      <c r="E20" s="31"/>
      <c r="F20" s="31"/>
      <c r="G20" s="31"/>
      <c r="H20" s="31"/>
      <c r="I20" s="29"/>
      <c r="J20" s="29"/>
      <c r="K20" s="39">
        <f t="shared" si="1"/>
        <v>0</v>
      </c>
      <c r="L20" s="43"/>
      <c r="M20" s="31"/>
      <c r="N20" s="29"/>
      <c r="O20" s="39">
        <f t="shared" si="2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50"/>
    </row>
    <row r="21" spans="1:30" ht="18" customHeight="1">
      <c r="A21" s="12"/>
      <c r="B21" s="17" t="s">
        <v>36</v>
      </c>
      <c r="C21" s="37">
        <f t="shared" si="0"/>
        <v>0</v>
      </c>
      <c r="D21" s="39">
        <f t="shared" si="4"/>
        <v>0</v>
      </c>
      <c r="E21" s="31"/>
      <c r="F21" s="31"/>
      <c r="G21" s="31"/>
      <c r="H21" s="31"/>
      <c r="I21" s="29"/>
      <c r="J21" s="29"/>
      <c r="K21" s="39">
        <f t="shared" si="1"/>
        <v>0</v>
      </c>
      <c r="L21" s="43"/>
      <c r="M21" s="31"/>
      <c r="N21" s="29"/>
      <c r="O21" s="39">
        <f t="shared" si="2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50"/>
    </row>
    <row r="22" spans="1:30" ht="16.5" customHeight="1">
      <c r="A22" s="12"/>
      <c r="B22" s="17" t="s">
        <v>37</v>
      </c>
      <c r="C22" s="37">
        <f t="shared" si="0"/>
        <v>0</v>
      </c>
      <c r="D22" s="39">
        <f t="shared" si="4"/>
        <v>0</v>
      </c>
      <c r="E22" s="31"/>
      <c r="F22" s="31"/>
      <c r="G22" s="31"/>
      <c r="H22" s="31"/>
      <c r="I22" s="29"/>
      <c r="J22" s="29"/>
      <c r="K22" s="39">
        <f t="shared" si="1"/>
        <v>0</v>
      </c>
      <c r="L22" s="43"/>
      <c r="M22" s="31"/>
      <c r="N22" s="29"/>
      <c r="O22" s="39">
        <f t="shared" si="2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50"/>
    </row>
    <row r="23" spans="1:30" ht="18.75" customHeight="1">
      <c r="A23" s="12">
        <v>226</v>
      </c>
      <c r="B23" s="14" t="s">
        <v>15</v>
      </c>
      <c r="C23" s="37">
        <f t="shared" si="0"/>
        <v>780.6999999999999</v>
      </c>
      <c r="D23" s="39">
        <f t="shared" si="4"/>
        <v>107.3</v>
      </c>
      <c r="E23" s="31">
        <f>107.3</f>
        <v>107.3</v>
      </c>
      <c r="F23" s="31"/>
      <c r="G23" s="31"/>
      <c r="H23" s="31">
        <f>0.3+62.4</f>
        <v>62.699999999999996</v>
      </c>
      <c r="I23" s="29"/>
      <c r="J23" s="29"/>
      <c r="K23" s="39">
        <f t="shared" si="1"/>
        <v>140</v>
      </c>
      <c r="L23" s="43"/>
      <c r="M23" s="31"/>
      <c r="N23" s="29">
        <v>140</v>
      </c>
      <c r="O23" s="39">
        <f t="shared" si="2"/>
        <v>0</v>
      </c>
      <c r="P23" s="29"/>
      <c r="Q23" s="29"/>
      <c r="R23" s="29"/>
      <c r="S23" s="29"/>
      <c r="T23" s="29"/>
      <c r="U23" s="29">
        <f>15.4+277.4</f>
        <v>292.79999999999995</v>
      </c>
      <c r="V23" s="29"/>
      <c r="W23" s="29">
        <f>44.3</f>
        <v>44.3</v>
      </c>
      <c r="X23" s="29"/>
      <c r="Y23" s="43">
        <f>15.5+118.1</f>
        <v>133.6</v>
      </c>
      <c r="Z23" s="29"/>
      <c r="AA23" s="29"/>
      <c r="AB23" s="30"/>
      <c r="AC23" s="29"/>
      <c r="AD23" s="50"/>
    </row>
    <row r="24" spans="1:30" ht="33.75" customHeight="1">
      <c r="A24" s="12">
        <v>240</v>
      </c>
      <c r="B24" s="14" t="s">
        <v>28</v>
      </c>
      <c r="C24" s="37">
        <f t="shared" si="0"/>
        <v>0</v>
      </c>
      <c r="D24" s="39">
        <f t="shared" si="4"/>
        <v>0</v>
      </c>
      <c r="E24" s="31"/>
      <c r="F24" s="31"/>
      <c r="G24" s="31"/>
      <c r="H24" s="31"/>
      <c r="I24" s="29"/>
      <c r="J24" s="29"/>
      <c r="K24" s="39">
        <f t="shared" si="1"/>
        <v>0</v>
      </c>
      <c r="L24" s="43"/>
      <c r="M24" s="31"/>
      <c r="N24" s="29"/>
      <c r="O24" s="47">
        <f>SUM(P24:S24)</f>
        <v>0</v>
      </c>
      <c r="P24" s="29"/>
      <c r="Q24" s="46"/>
      <c r="R24" s="53"/>
      <c r="S24" s="53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50"/>
    </row>
    <row r="25" spans="1:30" ht="15" customHeight="1">
      <c r="A25" s="12"/>
      <c r="B25" s="17" t="s">
        <v>1</v>
      </c>
      <c r="C25" s="37">
        <f t="shared" si="0"/>
        <v>0</v>
      </c>
      <c r="D25" s="39">
        <f t="shared" si="4"/>
        <v>0</v>
      </c>
      <c r="E25" s="31"/>
      <c r="F25" s="31"/>
      <c r="G25" s="31"/>
      <c r="H25" s="31"/>
      <c r="I25" s="29"/>
      <c r="J25" s="29"/>
      <c r="K25" s="39">
        <f t="shared" si="1"/>
        <v>0</v>
      </c>
      <c r="L25" s="43"/>
      <c r="M25" s="31"/>
      <c r="N25" s="29"/>
      <c r="O25" s="39">
        <f t="shared" si="2"/>
        <v>0</v>
      </c>
      <c r="P25" s="29"/>
      <c r="Q25" s="43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50"/>
    </row>
    <row r="26" spans="1:30" ht="27.75" customHeight="1">
      <c r="A26" s="12"/>
      <c r="B26" s="17" t="s">
        <v>29</v>
      </c>
      <c r="C26" s="37">
        <f t="shared" si="0"/>
        <v>0</v>
      </c>
      <c r="D26" s="39">
        <f t="shared" si="4"/>
        <v>0</v>
      </c>
      <c r="E26" s="31"/>
      <c r="F26" s="31"/>
      <c r="G26" s="31"/>
      <c r="H26" s="31"/>
      <c r="I26" s="29"/>
      <c r="J26" s="29"/>
      <c r="K26" s="39">
        <f t="shared" si="1"/>
        <v>0</v>
      </c>
      <c r="L26" s="43"/>
      <c r="M26" s="31"/>
      <c r="N26" s="29"/>
      <c r="O26" s="39">
        <f t="shared" si="2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50"/>
    </row>
    <row r="27" spans="1:30" ht="21.75" customHeight="1">
      <c r="A27" s="12"/>
      <c r="B27" s="17" t="s">
        <v>44</v>
      </c>
      <c r="C27" s="37">
        <f t="shared" si="0"/>
        <v>0</v>
      </c>
      <c r="D27" s="39">
        <f t="shared" si="4"/>
        <v>0</v>
      </c>
      <c r="E27" s="31"/>
      <c r="F27" s="31"/>
      <c r="G27" s="31"/>
      <c r="H27" s="31"/>
      <c r="I27" s="29"/>
      <c r="J27" s="29"/>
      <c r="K27" s="39">
        <f t="shared" si="1"/>
        <v>0</v>
      </c>
      <c r="L27" s="43"/>
      <c r="M27" s="31"/>
      <c r="N27" s="29"/>
      <c r="O27" s="39">
        <f t="shared" si="2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50"/>
    </row>
    <row r="28" spans="1:30" ht="18.75" customHeight="1">
      <c r="A28" s="12"/>
      <c r="B28" s="17" t="s">
        <v>30</v>
      </c>
      <c r="C28" s="37">
        <f t="shared" si="0"/>
        <v>0</v>
      </c>
      <c r="D28" s="39">
        <f t="shared" si="4"/>
        <v>0</v>
      </c>
      <c r="E28" s="31"/>
      <c r="F28" s="31"/>
      <c r="G28" s="31"/>
      <c r="H28" s="31"/>
      <c r="I28" s="29"/>
      <c r="J28" s="29"/>
      <c r="K28" s="39">
        <f t="shared" si="1"/>
        <v>0</v>
      </c>
      <c r="L28" s="43"/>
      <c r="M28" s="31"/>
      <c r="N28" s="29"/>
      <c r="O28" s="39">
        <f t="shared" si="2"/>
        <v>0</v>
      </c>
      <c r="P28" s="29"/>
      <c r="Q28" s="29"/>
      <c r="R28" s="48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50"/>
    </row>
    <row r="29" spans="1:30" ht="18.75" customHeight="1">
      <c r="A29" s="12"/>
      <c r="B29" s="14" t="s">
        <v>45</v>
      </c>
      <c r="C29" s="37">
        <f t="shared" si="0"/>
        <v>0</v>
      </c>
      <c r="D29" s="39">
        <f t="shared" si="4"/>
        <v>0</v>
      </c>
      <c r="E29" s="31"/>
      <c r="F29" s="31"/>
      <c r="G29" s="31"/>
      <c r="H29" s="31"/>
      <c r="I29" s="29"/>
      <c r="J29" s="29"/>
      <c r="K29" s="39">
        <f t="shared" si="1"/>
        <v>0</v>
      </c>
      <c r="L29" s="43"/>
      <c r="M29" s="31"/>
      <c r="N29" s="29"/>
      <c r="O29" s="39">
        <f t="shared" si="2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50"/>
    </row>
    <row r="30" spans="1:30" ht="16.5" customHeight="1">
      <c r="A30" s="12"/>
      <c r="B30" s="17" t="s">
        <v>46</v>
      </c>
      <c r="C30" s="37">
        <f t="shared" si="0"/>
        <v>0</v>
      </c>
      <c r="D30" s="39">
        <f t="shared" si="4"/>
        <v>0</v>
      </c>
      <c r="E30" s="31"/>
      <c r="F30" s="31"/>
      <c r="G30" s="31"/>
      <c r="H30" s="31"/>
      <c r="I30" s="29"/>
      <c r="J30" s="29"/>
      <c r="K30" s="39">
        <f t="shared" si="1"/>
        <v>0</v>
      </c>
      <c r="L30" s="43"/>
      <c r="M30" s="31"/>
      <c r="N30" s="29"/>
      <c r="O30" s="39">
        <f t="shared" si="2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50"/>
    </row>
    <row r="31" spans="1:30" ht="19.5" customHeight="1">
      <c r="A31" s="12">
        <v>260</v>
      </c>
      <c r="B31" s="14" t="s">
        <v>31</v>
      </c>
      <c r="C31" s="37">
        <f t="shared" si="0"/>
        <v>270.6</v>
      </c>
      <c r="D31" s="39">
        <f t="shared" si="4"/>
        <v>0</v>
      </c>
      <c r="E31" s="31"/>
      <c r="F31" s="31"/>
      <c r="G31" s="31"/>
      <c r="H31" s="31"/>
      <c r="I31" s="29"/>
      <c r="J31" s="29"/>
      <c r="K31" s="39">
        <f t="shared" si="1"/>
        <v>0</v>
      </c>
      <c r="L31" s="43"/>
      <c r="M31" s="31"/>
      <c r="N31" s="29"/>
      <c r="O31" s="39">
        <f t="shared" si="2"/>
        <v>0</v>
      </c>
      <c r="P31" s="29"/>
      <c r="Q31" s="29"/>
      <c r="R31" s="29"/>
      <c r="S31" s="29"/>
      <c r="T31" s="29"/>
      <c r="U31" s="43"/>
      <c r="V31" s="29"/>
      <c r="W31" s="29"/>
      <c r="X31" s="29"/>
      <c r="Y31" s="29">
        <v>270.6</v>
      </c>
      <c r="Z31" s="29"/>
      <c r="AA31" s="29"/>
      <c r="AB31" s="30"/>
      <c r="AC31" s="29"/>
      <c r="AD31" s="50"/>
    </row>
    <row r="32" spans="1:30" ht="22.5" customHeight="1">
      <c r="A32" s="12">
        <v>290</v>
      </c>
      <c r="B32" s="14" t="s">
        <v>32</v>
      </c>
      <c r="C32" s="37">
        <f t="shared" si="0"/>
        <v>0</v>
      </c>
      <c r="D32" s="39">
        <f t="shared" si="4"/>
        <v>0</v>
      </c>
      <c r="E32" s="31"/>
      <c r="F32" s="31"/>
      <c r="G32" s="31"/>
      <c r="H32" s="31"/>
      <c r="I32" s="29"/>
      <c r="J32" s="29"/>
      <c r="K32" s="39">
        <f t="shared" si="1"/>
        <v>0</v>
      </c>
      <c r="L32" s="43"/>
      <c r="M32" s="31"/>
      <c r="N32" s="29"/>
      <c r="O32" s="39">
        <f t="shared" si="2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50"/>
    </row>
    <row r="33" spans="1:30" ht="15.75" customHeight="1">
      <c r="A33" s="12"/>
      <c r="B33" s="17" t="s">
        <v>1</v>
      </c>
      <c r="C33" s="37">
        <f t="shared" si="0"/>
        <v>0</v>
      </c>
      <c r="D33" s="39">
        <f t="shared" si="4"/>
        <v>0</v>
      </c>
      <c r="E33" s="31"/>
      <c r="F33" s="31"/>
      <c r="G33" s="31"/>
      <c r="H33" s="31"/>
      <c r="I33" s="29"/>
      <c r="J33" s="29"/>
      <c r="K33" s="39">
        <f t="shared" si="1"/>
        <v>0</v>
      </c>
      <c r="L33" s="43"/>
      <c r="M33" s="31"/>
      <c r="N33" s="29"/>
      <c r="O33" s="39">
        <f t="shared" si="2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50"/>
    </row>
    <row r="34" spans="1:30" ht="15.75" customHeight="1">
      <c r="A34" s="12"/>
      <c r="B34" s="17" t="s">
        <v>33</v>
      </c>
      <c r="C34" s="37">
        <f t="shared" si="0"/>
        <v>0</v>
      </c>
      <c r="D34" s="39">
        <f t="shared" si="4"/>
        <v>0</v>
      </c>
      <c r="E34" s="31"/>
      <c r="F34" s="31"/>
      <c r="G34" s="31"/>
      <c r="H34" s="31"/>
      <c r="I34" s="29"/>
      <c r="J34" s="29"/>
      <c r="K34" s="39">
        <f t="shared" si="1"/>
        <v>0</v>
      </c>
      <c r="L34" s="43"/>
      <c r="M34" s="31"/>
      <c r="N34" s="29"/>
      <c r="O34" s="39">
        <f t="shared" si="2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50"/>
    </row>
    <row r="35" spans="1:30" ht="19.5" customHeight="1">
      <c r="A35" s="12">
        <v>300</v>
      </c>
      <c r="B35" s="14" t="s">
        <v>34</v>
      </c>
      <c r="C35" s="37">
        <f t="shared" si="0"/>
        <v>1747.1000000000001</v>
      </c>
      <c r="D35" s="39">
        <f>SUM(E35:G35)</f>
        <v>33.2</v>
      </c>
      <c r="E35" s="31">
        <f>33.2</f>
        <v>33.2</v>
      </c>
      <c r="F35" s="31"/>
      <c r="G35" s="31"/>
      <c r="H35" s="31"/>
      <c r="I35" s="29"/>
      <c r="J35" s="29"/>
      <c r="K35" s="39">
        <f t="shared" si="1"/>
        <v>0</v>
      </c>
      <c r="L35" s="43"/>
      <c r="M35" s="31"/>
      <c r="N35" s="29"/>
      <c r="O35" s="39">
        <f t="shared" si="2"/>
        <v>1070.7</v>
      </c>
      <c r="P35" s="29">
        <v>1070.7</v>
      </c>
      <c r="Q35" s="29"/>
      <c r="R35" s="29"/>
      <c r="S35" s="29"/>
      <c r="T35" s="29"/>
      <c r="U35" s="29">
        <v>311.5</v>
      </c>
      <c r="V35" s="29"/>
      <c r="W35" s="29">
        <f>10.4</f>
        <v>10.4</v>
      </c>
      <c r="X35" s="29"/>
      <c r="Y35" s="29">
        <v>321.3</v>
      </c>
      <c r="Z35" s="29"/>
      <c r="AA35" s="29"/>
      <c r="AB35" s="30"/>
      <c r="AC35" s="29"/>
      <c r="AD35" s="50"/>
    </row>
    <row r="36" spans="1:30" ht="15" customHeight="1">
      <c r="A36" s="12"/>
      <c r="B36" s="17" t="s">
        <v>1</v>
      </c>
      <c r="C36" s="37">
        <f t="shared" si="0"/>
        <v>0</v>
      </c>
      <c r="D36" s="39">
        <f t="shared" si="4"/>
        <v>0</v>
      </c>
      <c r="E36" s="31"/>
      <c r="F36" s="31"/>
      <c r="G36" s="31"/>
      <c r="H36" s="31"/>
      <c r="I36" s="29"/>
      <c r="J36" s="29"/>
      <c r="K36" s="39">
        <f t="shared" si="1"/>
        <v>0</v>
      </c>
      <c r="L36" s="43"/>
      <c r="M36" s="31"/>
      <c r="N36" s="29"/>
      <c r="O36" s="39">
        <f t="shared" si="2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50"/>
    </row>
    <row r="37" spans="1:30" ht="16.5" customHeight="1">
      <c r="A37" s="12"/>
      <c r="B37" s="16" t="s">
        <v>10</v>
      </c>
      <c r="C37" s="37">
        <f t="shared" si="0"/>
        <v>29.7</v>
      </c>
      <c r="D37" s="39">
        <f t="shared" si="4"/>
        <v>0</v>
      </c>
      <c r="E37" s="30"/>
      <c r="F37" s="30"/>
      <c r="G37" s="30"/>
      <c r="H37" s="30"/>
      <c r="I37" s="29"/>
      <c r="J37" s="29"/>
      <c r="K37" s="39">
        <f t="shared" si="1"/>
        <v>0</v>
      </c>
      <c r="L37" s="43"/>
      <c r="M37" s="30"/>
      <c r="N37" s="29"/>
      <c r="O37" s="39">
        <f t="shared" si="2"/>
        <v>0</v>
      </c>
      <c r="P37" s="29"/>
      <c r="Q37" s="29"/>
      <c r="R37" s="29"/>
      <c r="S37" s="29"/>
      <c r="T37" s="29"/>
      <c r="U37" s="29"/>
      <c r="V37" s="29"/>
      <c r="W37" s="29">
        <v>0.2</v>
      </c>
      <c r="X37" s="29"/>
      <c r="Y37" s="29">
        <v>29.5</v>
      </c>
      <c r="Z37" s="29"/>
      <c r="AA37" s="29"/>
      <c r="AB37" s="30" t="e">
        <f>#REF!-#REF!</f>
        <v>#REF!</v>
      </c>
      <c r="AC37" s="29"/>
      <c r="AD37" s="50"/>
    </row>
    <row r="38" spans="1:30" ht="21" customHeight="1">
      <c r="A38" s="12"/>
      <c r="B38" s="16" t="s">
        <v>11</v>
      </c>
      <c r="C38" s="37">
        <f t="shared" si="0"/>
        <v>33.6</v>
      </c>
      <c r="D38" s="39">
        <f t="shared" si="4"/>
        <v>0</v>
      </c>
      <c r="E38" s="31"/>
      <c r="F38" s="31"/>
      <c r="G38" s="31"/>
      <c r="H38" s="31"/>
      <c r="I38" s="29"/>
      <c r="J38" s="29"/>
      <c r="K38" s="39">
        <f t="shared" si="1"/>
        <v>0</v>
      </c>
      <c r="L38" s="43"/>
      <c r="M38" s="31"/>
      <c r="N38" s="29"/>
      <c r="O38" s="39">
        <f t="shared" si="2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>
        <v>33.6</v>
      </c>
      <c r="Z38" s="29"/>
      <c r="AA38" s="29"/>
      <c r="AB38" s="30"/>
      <c r="AC38" s="29"/>
      <c r="AD38" s="50"/>
    </row>
    <row r="39" spans="1:30" ht="19.5" customHeight="1">
      <c r="A39" s="12"/>
      <c r="B39" s="16" t="s">
        <v>35</v>
      </c>
      <c r="C39" s="37">
        <f t="shared" si="0"/>
        <v>171.2</v>
      </c>
      <c r="D39" s="39">
        <f t="shared" si="4"/>
        <v>0</v>
      </c>
      <c r="E39" s="31"/>
      <c r="F39" s="31"/>
      <c r="G39" s="31"/>
      <c r="H39" s="31"/>
      <c r="I39" s="29"/>
      <c r="J39" s="29"/>
      <c r="K39" s="39">
        <f t="shared" si="1"/>
        <v>0</v>
      </c>
      <c r="L39" s="43"/>
      <c r="M39" s="31"/>
      <c r="N39" s="29"/>
      <c r="O39" s="39">
        <f t="shared" si="2"/>
        <v>0</v>
      </c>
      <c r="P39" s="29"/>
      <c r="Q39" s="29"/>
      <c r="R39" s="29"/>
      <c r="S39" s="29"/>
      <c r="T39" s="29"/>
      <c r="U39" s="29"/>
      <c r="V39" s="29"/>
      <c r="W39" s="29">
        <f>10.2</f>
        <v>10.2</v>
      </c>
      <c r="X39" s="29"/>
      <c r="Y39" s="29">
        <v>161</v>
      </c>
      <c r="Z39" s="29"/>
      <c r="AA39" s="29"/>
      <c r="AB39" s="30"/>
      <c r="AC39" s="29"/>
      <c r="AD39" s="50"/>
    </row>
    <row r="40" spans="1:30" ht="19.5" customHeight="1">
      <c r="A40" s="12"/>
      <c r="B40" s="17" t="s">
        <v>38</v>
      </c>
      <c r="C40" s="37">
        <f t="shared" si="0"/>
        <v>7</v>
      </c>
      <c r="D40" s="39">
        <f t="shared" si="4"/>
        <v>0</v>
      </c>
      <c r="E40" s="30"/>
      <c r="F40" s="30"/>
      <c r="G40" s="30"/>
      <c r="H40" s="30"/>
      <c r="I40" s="29"/>
      <c r="J40" s="29"/>
      <c r="K40" s="39">
        <f t="shared" si="1"/>
        <v>0</v>
      </c>
      <c r="L40" s="43"/>
      <c r="M40" s="30"/>
      <c r="N40" s="29"/>
      <c r="O40" s="39">
        <f t="shared" si="2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>
        <v>7</v>
      </c>
      <c r="Z40" s="29"/>
      <c r="AA40" s="29"/>
      <c r="AB40" s="30" t="e">
        <f>#REF!-#REF!</f>
        <v>#REF!</v>
      </c>
      <c r="AC40" s="29"/>
      <c r="AD40" s="50"/>
    </row>
    <row r="41" spans="1:30" ht="18" customHeight="1">
      <c r="A41" s="12"/>
      <c r="B41" s="17" t="s">
        <v>39</v>
      </c>
      <c r="C41" s="37">
        <f t="shared" si="0"/>
        <v>1070.7</v>
      </c>
      <c r="D41" s="39">
        <f t="shared" si="4"/>
        <v>0</v>
      </c>
      <c r="E41" s="32"/>
      <c r="F41" s="32"/>
      <c r="G41" s="32"/>
      <c r="H41" s="32"/>
      <c r="I41" s="29"/>
      <c r="J41" s="29"/>
      <c r="K41" s="39">
        <f>SUM(L41:N41)</f>
        <v>0</v>
      </c>
      <c r="L41" s="43"/>
      <c r="M41" s="32"/>
      <c r="N41" s="29"/>
      <c r="O41" s="39">
        <f>SUM(P41:R41)</f>
        <v>1070.7</v>
      </c>
      <c r="P41" s="29">
        <v>1070.7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50"/>
    </row>
    <row r="42" spans="1:235" ht="18" customHeight="1">
      <c r="A42" s="12"/>
      <c r="B42" s="41" t="s">
        <v>4</v>
      </c>
      <c r="C42" s="38">
        <f t="shared" si="0"/>
        <v>7974.1</v>
      </c>
      <c r="D42" s="40">
        <f>SUM(E42:G42)</f>
        <v>494.29999999999995</v>
      </c>
      <c r="E42" s="40">
        <f aca="true" t="shared" si="5" ref="E42:AC42">E8+E9+E10+E11+E12+E13+E18+E19+E23+E24+E31+E32+E35</f>
        <v>494.29999999999995</v>
      </c>
      <c r="F42" s="40">
        <f t="shared" si="5"/>
        <v>0</v>
      </c>
      <c r="G42" s="40">
        <f t="shared" si="5"/>
        <v>0</v>
      </c>
      <c r="H42" s="40">
        <f t="shared" si="5"/>
        <v>83.89999999999999</v>
      </c>
      <c r="I42" s="40">
        <f t="shared" si="5"/>
        <v>0</v>
      </c>
      <c r="J42" s="40">
        <f t="shared" si="5"/>
        <v>0</v>
      </c>
      <c r="K42" s="40">
        <f t="shared" si="5"/>
        <v>140</v>
      </c>
      <c r="L42" s="40">
        <f t="shared" si="5"/>
        <v>0</v>
      </c>
      <c r="M42" s="40">
        <f t="shared" si="5"/>
        <v>0</v>
      </c>
      <c r="N42" s="40">
        <f t="shared" si="5"/>
        <v>140</v>
      </c>
      <c r="O42" s="40">
        <f t="shared" si="5"/>
        <v>1070.7</v>
      </c>
      <c r="P42" s="40">
        <f t="shared" si="5"/>
        <v>1070.7</v>
      </c>
      <c r="Q42" s="45">
        <f t="shared" si="5"/>
        <v>0</v>
      </c>
      <c r="R42" s="45">
        <f t="shared" si="5"/>
        <v>0</v>
      </c>
      <c r="S42" s="45">
        <f t="shared" si="5"/>
        <v>0</v>
      </c>
      <c r="T42" s="40">
        <f t="shared" si="5"/>
        <v>0</v>
      </c>
      <c r="U42" s="40">
        <f t="shared" si="5"/>
        <v>4156.2</v>
      </c>
      <c r="V42" s="40">
        <f t="shared" si="5"/>
        <v>0</v>
      </c>
      <c r="W42" s="40">
        <f t="shared" si="5"/>
        <v>293.59999999999997</v>
      </c>
      <c r="X42" s="40">
        <f t="shared" si="5"/>
        <v>0</v>
      </c>
      <c r="Y42" s="40">
        <f t="shared" si="5"/>
        <v>1735.3999999999999</v>
      </c>
      <c r="Z42" s="40">
        <f t="shared" si="5"/>
        <v>0</v>
      </c>
      <c r="AA42" s="40">
        <f>AA8+AA9+AA10+AA11+AA12+AA13+AA18+AA19+AA23+AA24+AA31+AA32+AA35</f>
        <v>0</v>
      </c>
      <c r="AB42" s="40" t="e">
        <f t="shared" si="5"/>
        <v>#REF!</v>
      </c>
      <c r="AC42" s="40">
        <f t="shared" si="5"/>
        <v>0</v>
      </c>
      <c r="AD42" s="51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</row>
    <row r="44" spans="1:29" ht="18.75" customHeight="1">
      <c r="A44" s="56" t="s">
        <v>49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3" ht="12.75">
      <c r="A45" s="11"/>
      <c r="B45" s="10"/>
      <c r="C45" s="10"/>
    </row>
    <row r="46" spans="1:3" ht="36" customHeight="1">
      <c r="A46" s="11"/>
      <c r="B46" s="44" t="s">
        <v>68</v>
      </c>
      <c r="C46" s="33"/>
    </row>
    <row r="47" spans="1:3" ht="16.5" customHeight="1">
      <c r="A47" s="11"/>
      <c r="B47" s="33" t="s">
        <v>69</v>
      </c>
      <c r="C47" s="33"/>
    </row>
    <row r="48" spans="1:3" ht="16.5" customHeight="1">
      <c r="A48" s="11"/>
      <c r="B48" s="44" t="s">
        <v>70</v>
      </c>
      <c r="C48" s="33"/>
    </row>
    <row r="49" spans="1:3" ht="15.75">
      <c r="A49" s="11"/>
      <c r="B49" s="33" t="s">
        <v>71</v>
      </c>
      <c r="C49" s="33">
        <f>SUM(C46:C48)</f>
        <v>0</v>
      </c>
    </row>
    <row r="50" spans="1:28" s="36" customFormat="1" ht="1.5" customHeight="1">
      <c r="A50" s="34"/>
      <c r="B50" s="52"/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" ht="12.75">
      <c r="A51" s="11"/>
      <c r="B51" s="10"/>
      <c r="C51" s="10"/>
    </row>
    <row r="52" spans="1:28" s="36" customFormat="1" ht="21.75" customHeight="1">
      <c r="A52" s="34"/>
      <c r="B52" s="33" t="s">
        <v>72</v>
      </c>
      <c r="C52" s="57" t="s">
        <v>73</v>
      </c>
      <c r="D52" s="57"/>
      <c r="E52" s="57"/>
      <c r="F52" s="57"/>
      <c r="G52" s="57"/>
      <c r="H52" s="57"/>
      <c r="I52" s="35"/>
      <c r="J52" s="35"/>
      <c r="K52" s="58" t="s">
        <v>55</v>
      </c>
      <c r="L52" s="58"/>
      <c r="M52" s="58"/>
      <c r="N52" s="35"/>
      <c r="O52" s="35"/>
      <c r="P52" s="35"/>
      <c r="Q52" s="35" t="s">
        <v>74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3">
    <mergeCell ref="X1:AC1"/>
    <mergeCell ref="X2:AC2"/>
    <mergeCell ref="U6:U7"/>
    <mergeCell ref="W6:W7"/>
    <mergeCell ref="Y6:Y7"/>
    <mergeCell ref="AA6:AA7"/>
    <mergeCell ref="T6:T7"/>
    <mergeCell ref="A6:A7"/>
    <mergeCell ref="B6:B7"/>
    <mergeCell ref="C6:C7"/>
    <mergeCell ref="D6:D7"/>
    <mergeCell ref="E6:G6"/>
    <mergeCell ref="H6:H7"/>
    <mergeCell ref="AC6:AD6"/>
    <mergeCell ref="A43:AC43"/>
    <mergeCell ref="A44:AC44"/>
    <mergeCell ref="C52:H52"/>
    <mergeCell ref="K52:M52"/>
    <mergeCell ref="I6:I7"/>
    <mergeCell ref="K6:K7"/>
    <mergeCell ref="L6:N6"/>
    <mergeCell ref="O6:O7"/>
    <mergeCell ref="P6:S6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2010-07-21T04:39:37Z</cp:lastPrinted>
  <dcterms:created xsi:type="dcterms:W3CDTF">2004-11-15T10:11:12Z</dcterms:created>
  <dcterms:modified xsi:type="dcterms:W3CDTF">2010-07-21T05:55:54Z</dcterms:modified>
  <cp:category/>
  <cp:version/>
  <cp:contentType/>
  <cp:contentStatus/>
</cp:coreProperties>
</file>